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saüstü\Enerji Yönetimi\iso 50001\AGU EnYS\08-2023 Yılı Tüketimler\"/>
    </mc:Choice>
  </mc:AlternateContent>
  <xr:revisionPtr revIDLastSave="0" documentId="13_ncr:1_{2C096824-EBD6-483C-99A9-3FC039D830D6}" xr6:coauthVersionLast="47" xr6:coauthVersionMax="47" xr10:uidLastSave="{00000000-0000-0000-0000-000000000000}"/>
  <bookViews>
    <workbookView xWindow="-120" yWindow="-120" windowWidth="29040" windowHeight="15720" xr2:uid="{E3D62C19-0269-4C4C-8F4B-BD8DF5CE8483}"/>
  </bookViews>
  <sheets>
    <sheet name="GES ÜRETİ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H40" i="1"/>
  <c r="J39" i="1"/>
  <c r="I39" i="1"/>
  <c r="H39" i="1"/>
  <c r="K39" i="1" s="1"/>
  <c r="N39" i="1" s="1"/>
  <c r="E39" i="1"/>
  <c r="J38" i="1"/>
  <c r="I38" i="1"/>
  <c r="K38" i="1" s="1"/>
  <c r="N38" i="1" s="1"/>
  <c r="H38" i="1"/>
  <c r="E38" i="1"/>
  <c r="J37" i="1"/>
  <c r="K37" i="1" s="1"/>
  <c r="N37" i="1" s="1"/>
  <c r="I37" i="1"/>
  <c r="H37" i="1"/>
  <c r="E37" i="1"/>
  <c r="J36" i="1"/>
  <c r="I36" i="1"/>
  <c r="H36" i="1"/>
  <c r="K36" i="1" s="1"/>
  <c r="N36" i="1" s="1"/>
  <c r="E36" i="1"/>
  <c r="K35" i="1"/>
  <c r="N35" i="1" s="1"/>
  <c r="J35" i="1"/>
  <c r="I35" i="1"/>
  <c r="H35" i="1"/>
  <c r="E35" i="1"/>
  <c r="J34" i="1"/>
  <c r="I34" i="1"/>
  <c r="K34" i="1" s="1"/>
  <c r="N34" i="1" s="1"/>
  <c r="H34" i="1"/>
  <c r="E34" i="1"/>
  <c r="J33" i="1"/>
  <c r="K33" i="1" s="1"/>
  <c r="N33" i="1" s="1"/>
  <c r="I33" i="1"/>
  <c r="H33" i="1"/>
  <c r="E33" i="1"/>
  <c r="J32" i="1"/>
  <c r="I32" i="1"/>
  <c r="H32" i="1"/>
  <c r="K32" i="1" s="1"/>
  <c r="N32" i="1" s="1"/>
  <c r="E32" i="1"/>
  <c r="K31" i="1"/>
  <c r="N31" i="1" s="1"/>
  <c r="J31" i="1"/>
  <c r="I31" i="1"/>
  <c r="H31" i="1"/>
  <c r="E31" i="1"/>
  <c r="J30" i="1"/>
  <c r="I30" i="1"/>
  <c r="K30" i="1" s="1"/>
  <c r="N30" i="1" s="1"/>
  <c r="H30" i="1"/>
  <c r="E30" i="1"/>
  <c r="J29" i="1"/>
  <c r="K29" i="1" s="1"/>
  <c r="N29" i="1" s="1"/>
  <c r="I29" i="1"/>
  <c r="H29" i="1"/>
  <c r="E29" i="1"/>
  <c r="J28" i="1"/>
  <c r="J40" i="1" s="1"/>
  <c r="I28" i="1"/>
  <c r="H28" i="1"/>
  <c r="K28" i="1" s="1"/>
  <c r="N28" i="1" s="1"/>
  <c r="E28" i="1"/>
  <c r="K27" i="1"/>
  <c r="N27" i="1" s="1"/>
  <c r="J27" i="1"/>
  <c r="I27" i="1"/>
  <c r="H27" i="1"/>
  <c r="E27" i="1"/>
  <c r="J26" i="1"/>
  <c r="I26" i="1"/>
  <c r="I40" i="1" s="1"/>
  <c r="H26" i="1"/>
  <c r="E26" i="1"/>
  <c r="E40" i="1" s="1"/>
  <c r="M24" i="1"/>
  <c r="G24" i="1"/>
  <c r="D21" i="1"/>
  <c r="C21" i="1"/>
  <c r="B21" i="1"/>
  <c r="J19" i="1"/>
  <c r="I19" i="1"/>
  <c r="H19" i="1"/>
  <c r="K19" i="1" s="1"/>
  <c r="N19" i="1" s="1"/>
  <c r="E19" i="1"/>
  <c r="K18" i="1"/>
  <c r="N18" i="1" s="1"/>
  <c r="J18" i="1"/>
  <c r="I18" i="1"/>
  <c r="H18" i="1"/>
  <c r="E18" i="1"/>
  <c r="J17" i="1"/>
  <c r="I17" i="1"/>
  <c r="H17" i="1"/>
  <c r="K17" i="1" s="1"/>
  <c r="N17" i="1" s="1"/>
  <c r="E17" i="1"/>
  <c r="J16" i="1"/>
  <c r="I16" i="1"/>
  <c r="H16" i="1"/>
  <c r="K16" i="1" s="1"/>
  <c r="N16" i="1" s="1"/>
  <c r="E16" i="1"/>
  <c r="J15" i="1"/>
  <c r="I15" i="1"/>
  <c r="H15" i="1"/>
  <c r="K15" i="1" s="1"/>
  <c r="N15" i="1" s="1"/>
  <c r="E15" i="1"/>
  <c r="K14" i="1"/>
  <c r="N14" i="1" s="1"/>
  <c r="J14" i="1"/>
  <c r="I14" i="1"/>
  <c r="H14" i="1"/>
  <c r="E14" i="1"/>
  <c r="J13" i="1"/>
  <c r="I13" i="1"/>
  <c r="H13" i="1"/>
  <c r="K13" i="1" s="1"/>
  <c r="N13" i="1" s="1"/>
  <c r="E13" i="1"/>
  <c r="J12" i="1"/>
  <c r="I12" i="1"/>
  <c r="H12" i="1"/>
  <c r="K12" i="1" s="1"/>
  <c r="N12" i="1" s="1"/>
  <c r="E12" i="1"/>
  <c r="J11" i="1"/>
  <c r="I11" i="1"/>
  <c r="H11" i="1"/>
  <c r="K11" i="1" s="1"/>
  <c r="N11" i="1" s="1"/>
  <c r="E11" i="1"/>
  <c r="K10" i="1"/>
  <c r="N10" i="1" s="1"/>
  <c r="J10" i="1"/>
  <c r="I10" i="1"/>
  <c r="H10" i="1"/>
  <c r="E10" i="1"/>
  <c r="J9" i="1"/>
  <c r="I9" i="1"/>
  <c r="H9" i="1"/>
  <c r="K9" i="1" s="1"/>
  <c r="N9" i="1" s="1"/>
  <c r="E9" i="1"/>
  <c r="J8" i="1"/>
  <c r="J21" i="1" s="1"/>
  <c r="I8" i="1"/>
  <c r="I21" i="1" s="1"/>
  <c r="H8" i="1"/>
  <c r="H21" i="1" s="1"/>
  <c r="E8" i="1"/>
  <c r="E21" i="1" s="1"/>
  <c r="M6" i="1"/>
  <c r="G6" i="1"/>
  <c r="K26" i="1" l="1"/>
  <c r="K8" i="1"/>
  <c r="N8" i="1" l="1"/>
  <c r="N21" i="1" s="1"/>
  <c r="K21" i="1"/>
  <c r="K40" i="1"/>
  <c r="N26" i="1"/>
  <c r="N40" i="1" s="1"/>
</calcChain>
</file>

<file path=xl/sharedStrings.xml><?xml version="1.0" encoding="utf-8"?>
<sst xmlns="http://schemas.openxmlformats.org/spreadsheetml/2006/main" count="110" uniqueCount="38">
  <si>
    <t xml:space="preserve">ENERJİ YÖNETİM SİSTEMİ ENERJİ TÜKETİM İZLEME FORMU </t>
  </si>
  <si>
    <t>Doküman Kodu</t>
  </si>
  <si>
    <t>EnYS.FR.05</t>
  </si>
  <si>
    <t>Yayın Tarihi</t>
  </si>
  <si>
    <t>Revizyon Tarihi</t>
  </si>
  <si>
    <t>-</t>
  </si>
  <si>
    <t>Revizyon No</t>
  </si>
  <si>
    <t>Sayfa No</t>
  </si>
  <si>
    <t xml:space="preserve">GES ÜRETİM TESİSİ </t>
  </si>
  <si>
    <t>Aylar</t>
  </si>
  <si>
    <t>doğal gaz tüketimi
(Sm³)</t>
  </si>
  <si>
    <t>elektrik Üretimi
(kWh)</t>
  </si>
  <si>
    <t>yakıt tüketimi
(litre)</t>
  </si>
  <si>
    <t>TEP</t>
  </si>
  <si>
    <t>doğal gaz tüketimi
(kWh)</t>
  </si>
  <si>
    <t>yakıt tüketimi
(kwh)</t>
  </si>
  <si>
    <t>toplam 
(kWh)</t>
  </si>
  <si>
    <t>toplam Üretim
(Terajoule)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</si>
  <si>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</si>
  <si>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</si>
  <si>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</si>
  <si>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</si>
  <si>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</si>
  <si>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</si>
  <si>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</si>
  <si>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</si>
  <si>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</si>
  <si>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</si>
  <si>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</si>
  <si>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</si>
  <si>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toplam</t>
  </si>
  <si>
    <t>Not:Sm3=Tüketim X Düzeltme Katsayısı</t>
  </si>
  <si>
    <t xml:space="preserve">…...  BİNASI </t>
  </si>
  <si>
    <t>elektrik tüketimi
(kWh)</t>
  </si>
  <si>
    <t>toplam tüketim
(Terajoule)</t>
  </si>
  <si>
    <t>Hazırlayan</t>
  </si>
  <si>
    <t>Kontrol Eden</t>
  </si>
  <si>
    <t>Onaylayan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</si>
</sst>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i/>
      <sz val="9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2" fontId="1" fillId="0" borderId="0" xfId="0" applyNumberFormat="1" applyFont="1"/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14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2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2" borderId="0" xfId="0" applyFont="1" applyFill="1"/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17" fontId="1" fillId="0" borderId="23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17" fontId="1" fillId="0" borderId="1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7" xfId="0" applyFont="1" applyBorder="1"/>
    <xf numFmtId="2" fontId="1" fillId="0" borderId="24" xfId="0" applyNumberFormat="1" applyFont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14" fontId="1" fillId="0" borderId="0" xfId="0" applyNumberFormat="1" applyFont="1"/>
    <xf numFmtId="0" fontId="5" fillId="0" borderId="30" xfId="0" applyFont="1" applyBorder="1"/>
    <xf numFmtId="0" fontId="6" fillId="0" borderId="30" xfId="0" applyFont="1" applyBorder="1"/>
    <xf numFmtId="0" fontId="6" fillId="0" borderId="0" xfId="0" applyFont="1" applyAlignment="1">
      <alignment horizontal="right" vertical="center" wrapText="1"/>
    </xf>
    <xf numFmtId="0" fontId="1" fillId="0" borderId="24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3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'GES ÜRETİM'!$A$6:$E$6</c:f>
          <c:strCache>
            <c:ptCount val="5"/>
            <c:pt idx="0">
              <c:v>GES ÜRETİM TESİSİ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'GES ÜRETİM'!$H$7</c:f>
              <c:strCache>
                <c:ptCount val="1"/>
                <c:pt idx="0">
                  <c:v>doğal gaz tüketimi
(kWh)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'GES ÜRETİM'!$G$8:$G$20</c:f>
              <c:strCache>
                <c:ptCount val="9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</c:strCache>
            </c:strRef>
          </c:xVal>
          <c:yVal>
            <c:numRef>
              <c:f>'GES ÜRETİM'!$H$8:$H$20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66-4739-9C78-6AC16630F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313824"/>
        <c:axId val="472316176"/>
      </c:scatterChart>
      <c:valAx>
        <c:axId val="47231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6176"/>
        <c:crosses val="autoZero"/>
        <c:crossBetween val="midCat"/>
      </c:valAx>
      <c:valAx>
        <c:axId val="47231617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Doğalgaz</a:t>
                </a:r>
                <a:r>
                  <a:rPr lang="tr-TR" baseline="0"/>
                  <a:t> Tüketimi (kWh)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'GES ÜRETİM'!$A$6:$E$6</c:f>
          <c:strCache>
            <c:ptCount val="5"/>
            <c:pt idx="0">
              <c:v>GES ÜRETİM TESİSİ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'GES ÜRETİM'!$I$7</c:f>
              <c:strCache>
                <c:ptCount val="1"/>
                <c:pt idx="0">
                  <c:v>elektrik Üretimi
(kWh)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'GES ÜRETİM'!$G$8:$G$20</c:f>
              <c:strCache>
                <c:ptCount val="9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</c:strCache>
            </c:strRef>
          </c:xVal>
          <c:yVal>
            <c:numRef>
              <c:f>'GES ÜRETİM'!$I$8:$I$20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1341.9969999999994</c:v>
                </c:pt>
                <c:pt idx="4">
                  <c:v>1430.8009999999995</c:v>
                </c:pt>
                <c:pt idx="5">
                  <c:v>1667.9959999999992</c:v>
                </c:pt>
                <c:pt idx="6">
                  <c:v>2066.6620000000003</c:v>
                </c:pt>
                <c:pt idx="7">
                  <c:v>1854.9470000000001</c:v>
                </c:pt>
                <c:pt idx="8">
                  <c:v>1019.7050000000017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90-43E0-8056-AC011DF6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318528"/>
        <c:axId val="472314608"/>
      </c:scatterChart>
      <c:valAx>
        <c:axId val="472318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crossBetween val="midCat"/>
      </c:valAx>
      <c:valAx>
        <c:axId val="47231460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</a:t>
                </a:r>
                <a:r>
                  <a:rPr lang="tr-TR" baseline="0"/>
                  <a:t> Üretimi (kWh)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'GES ÜRETİM'!$A$6:$E$6</c:f>
          <c:strCache>
            <c:ptCount val="5"/>
            <c:pt idx="0">
              <c:v>GES ÜRETİM TESİSİ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'GES ÜRETİM'!$J$7</c:f>
              <c:strCache>
                <c:ptCount val="1"/>
                <c:pt idx="0">
                  <c:v>yakıt tüketimi
(kwh)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'GES ÜRETİM'!$G$8:$G$20</c:f>
              <c:strCache>
                <c:ptCount val="9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</c:strCache>
            </c:strRef>
          </c:xVal>
          <c:yVal>
            <c:numRef>
              <c:f>'GES ÜRETİM'!$J$8:$J$20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71-4EEB-BE65-0140D7071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317352"/>
        <c:axId val="472316960"/>
      </c:scatterChart>
      <c:valAx>
        <c:axId val="472317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6960"/>
        <c:crosses val="autoZero"/>
        <c:crossBetween val="midCat"/>
      </c:valAx>
      <c:valAx>
        <c:axId val="47231696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Yakıt</a:t>
                </a:r>
                <a:r>
                  <a:rPr lang="tr-TR" baseline="0"/>
                  <a:t> Tüketimi (kWh)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7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'GES ÜRETİM'!$A$6:$E$6</c:f>
          <c:strCache>
            <c:ptCount val="5"/>
            <c:pt idx="0">
              <c:v>GES ÜRETİM TESİSİ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'GES ÜRETİM'!$K$7</c:f>
              <c:strCache>
                <c:ptCount val="1"/>
                <c:pt idx="0">
                  <c:v>toplam 
(kWh)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'GES ÜRETİM'!$G$8:$G$20</c:f>
              <c:strCache>
                <c:ptCount val="9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</c:strCache>
            </c:strRef>
          </c:xVal>
          <c:yVal>
            <c:numRef>
              <c:f>'GES ÜRETİM'!$K$8:$K$20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1341.9969999999994</c:v>
                </c:pt>
                <c:pt idx="4">
                  <c:v>1430.8009999999995</c:v>
                </c:pt>
                <c:pt idx="5">
                  <c:v>1667.9959999999992</c:v>
                </c:pt>
                <c:pt idx="6">
                  <c:v>2066.6620000000003</c:v>
                </c:pt>
                <c:pt idx="7">
                  <c:v>1854.9470000000001</c:v>
                </c:pt>
                <c:pt idx="8">
                  <c:v>1019.7050000000017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B4-4539-ABD5-74D0651FA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314216"/>
        <c:axId val="472315000"/>
      </c:scatterChart>
      <c:valAx>
        <c:axId val="472314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5000"/>
        <c:crosses val="autoZero"/>
        <c:crossBetween val="midCat"/>
      </c:valAx>
      <c:valAx>
        <c:axId val="47231500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Toplam</a:t>
                </a:r>
                <a:r>
                  <a:rPr lang="tr-TR" baseline="0"/>
                  <a:t> Tüketim (kWh)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İDARİ BİNA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'GES ÜRETİM'!$H$25</c:f>
              <c:strCache>
                <c:ptCount val="1"/>
                <c:pt idx="0">
                  <c:v>doğal gaz tüketimi
(kWh)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'GES ÜRETİM'!$G$26:$G$39</c:f>
              <c:strCache>
                <c:ptCount val="9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</c:strCache>
            </c:strRef>
          </c:xVal>
          <c:yVal>
            <c:numRef>
              <c:f>'GES ÜRETİM'!$H$26:$H$39</c:f>
              <c:numCache>
                <c:formatCode>#,##0.00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F6-4555-A085-A87813DB4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318136"/>
        <c:axId val="472319704"/>
      </c:scatterChart>
      <c:valAx>
        <c:axId val="472318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9704"/>
        <c:crosses val="autoZero"/>
        <c:crossBetween val="midCat"/>
      </c:valAx>
      <c:valAx>
        <c:axId val="4723197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Doğalgaz</a:t>
                </a:r>
                <a:r>
                  <a:rPr lang="tr-TR" baseline="0"/>
                  <a:t> Tüketimi (kWh)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İDARİ BİNA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'GES ÜRETİM'!$I$25</c:f>
              <c:strCache>
                <c:ptCount val="1"/>
                <c:pt idx="0">
                  <c:v>elektrik tüketimi
(kWh)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'GES ÜRETİM'!$G$26:$G$39</c:f>
              <c:strCache>
                <c:ptCount val="9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</c:strCache>
            </c:strRef>
          </c:xVal>
          <c:yVal>
            <c:numRef>
              <c:f>'GES ÜRETİM'!$I$26:$I$39</c:f>
              <c:numCache>
                <c:formatCode>#,##0.00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B8-4A8B-A8E5-667A6E8FB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466232"/>
        <c:axId val="472472112"/>
      </c:scatterChart>
      <c:valAx>
        <c:axId val="47246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472112"/>
        <c:crosses val="autoZero"/>
        <c:crossBetween val="midCat"/>
      </c:valAx>
      <c:valAx>
        <c:axId val="47247211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</a:t>
                </a:r>
                <a:r>
                  <a:rPr lang="tr-TR" baseline="0"/>
                  <a:t> Tüketimi (kWh)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466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İDARİ BİNA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'GES ÜRETİM'!$J$25</c:f>
              <c:strCache>
                <c:ptCount val="1"/>
                <c:pt idx="0">
                  <c:v>yakıt tüketimi
(kwh)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'GES ÜRETİM'!$G$26:$G$39</c:f>
              <c:strCache>
                <c:ptCount val="9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</c:strCache>
            </c:strRef>
          </c:xVal>
          <c:yVal>
            <c:numRef>
              <c:f>'GES ÜRETİM'!$J$26:$J$39</c:f>
              <c:numCache>
                <c:formatCode>#,##0.00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8A-4F1C-BBB3-7DF84CD83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469760"/>
        <c:axId val="472467016"/>
      </c:scatterChart>
      <c:valAx>
        <c:axId val="47246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467016"/>
        <c:crosses val="autoZero"/>
        <c:crossBetween val="midCat"/>
      </c:valAx>
      <c:valAx>
        <c:axId val="47246701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Yakıt</a:t>
                </a:r>
                <a:r>
                  <a:rPr lang="tr-TR" baseline="0"/>
                  <a:t> Tüketimi (kWh)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46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İDARİ BİNA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'GES ÜRETİM'!$K$25</c:f>
              <c:strCache>
                <c:ptCount val="1"/>
                <c:pt idx="0">
                  <c:v>toplam 
(kWh)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'GES ÜRETİM'!$G$26:$G$39</c:f>
              <c:strCache>
                <c:ptCount val="9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</c:strCache>
            </c:strRef>
          </c:xVal>
          <c:yVal>
            <c:numRef>
              <c:f>'GES ÜRETİM'!$K$26:$K$39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67-42F2-959F-BD4D67A5C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468976"/>
        <c:axId val="472470936"/>
      </c:scatterChart>
      <c:valAx>
        <c:axId val="47246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470936"/>
        <c:crosses val="autoZero"/>
        <c:crossBetween val="midCat"/>
      </c:valAx>
      <c:valAx>
        <c:axId val="47247093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Toplam</a:t>
                </a:r>
                <a:r>
                  <a:rPr lang="tr-TR" baseline="0"/>
                  <a:t> Tüketim (kWh)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46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390523</xdr:colOff>
      <xdr:row>5</xdr:row>
      <xdr:rowOff>28575</xdr:rowOff>
    </xdr:from>
    <xdr:to>
      <xdr:col>21</xdr:col>
      <xdr:colOff>400049</xdr:colOff>
      <xdr:row>13</xdr:row>
      <xdr:rowOff>200025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8EAE9CAD-D396-4C9C-92E1-57CBA517F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542925</xdr:colOff>
      <xdr:row>5</xdr:row>
      <xdr:rowOff>19050</xdr:rowOff>
    </xdr:from>
    <xdr:to>
      <xdr:col>29</xdr:col>
      <xdr:colOff>504826</xdr:colOff>
      <xdr:row>13</xdr:row>
      <xdr:rowOff>190500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55D86-1CE0-40E3-9B64-70DDD1AE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352425</xdr:colOff>
      <xdr:row>14</xdr:row>
      <xdr:rowOff>9525</xdr:rowOff>
    </xdr:from>
    <xdr:to>
      <xdr:col>21</xdr:col>
      <xdr:colOff>361951</xdr:colOff>
      <xdr:row>21</xdr:row>
      <xdr:rowOff>161925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BEA3256D-95E7-452E-9FB5-697905EEF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552450</xdr:colOff>
      <xdr:row>14</xdr:row>
      <xdr:rowOff>0</xdr:rowOff>
    </xdr:from>
    <xdr:to>
      <xdr:col>29</xdr:col>
      <xdr:colOff>514351</xdr:colOff>
      <xdr:row>21</xdr:row>
      <xdr:rowOff>152400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7F924630-4BAB-4186-8183-F6F293851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352423</xdr:colOff>
      <xdr:row>23</xdr:row>
      <xdr:rowOff>285750</xdr:rowOff>
    </xdr:from>
    <xdr:to>
      <xdr:col>21</xdr:col>
      <xdr:colOff>361949</xdr:colOff>
      <xdr:row>32</xdr:row>
      <xdr:rowOff>95250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A4510A62-F85F-4EB2-A853-CDAF682D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38100</xdr:colOff>
      <xdr:row>23</xdr:row>
      <xdr:rowOff>276225</xdr:rowOff>
    </xdr:from>
    <xdr:to>
      <xdr:col>30</xdr:col>
      <xdr:colOff>1</xdr:colOff>
      <xdr:row>32</xdr:row>
      <xdr:rowOff>85725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A6F6598E-DEA5-4535-AD47-2AC57ECF5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371475</xdr:colOff>
      <xdr:row>32</xdr:row>
      <xdr:rowOff>304800</xdr:rowOff>
    </xdr:from>
    <xdr:to>
      <xdr:col>21</xdr:col>
      <xdr:colOff>381001</xdr:colOff>
      <xdr:row>42</xdr:row>
      <xdr:rowOff>76200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324D72CF-4EB2-4BAE-817E-16C51ABAE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66675</xdr:colOff>
      <xdr:row>32</xdr:row>
      <xdr:rowOff>333375</xdr:rowOff>
    </xdr:from>
    <xdr:to>
      <xdr:col>30</xdr:col>
      <xdr:colOff>28576</xdr:colOff>
      <xdr:row>42</xdr:row>
      <xdr:rowOff>104775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DB8B32B6-E740-44B6-9859-54937CED9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352425</xdr:colOff>
      <xdr:row>0</xdr:row>
      <xdr:rowOff>76200</xdr:rowOff>
    </xdr:from>
    <xdr:to>
      <xdr:col>1</xdr:col>
      <xdr:colOff>522598</xdr:colOff>
      <xdr:row>4</xdr:row>
      <xdr:rowOff>38100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1A441C0A-7D6A-4E52-B8DD-83615DFA5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76200"/>
          <a:ext cx="1189348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sa&#252;st&#252;\Enerji%20Y&#246;netimi\iso%2050001\AGU%20EnYS\08-2023%20Y&#305;l&#305;%20T&#252;ketimler\01.2023%20Y&#305;l&#305;%20Analiz&#246;rlerden%20Toplanan%20Hizmet%20Binalar&#305;%20T&#252;ketim%20Takip.xlsx" TargetMode="External"/><Relationship Id="rId1" Type="http://schemas.openxmlformats.org/officeDocument/2006/relationships/externalLinkPath" Target="01.2023%20Y&#305;l&#305;%20Analiz&#246;rlerden%20Toplanan%20Hizmet%20Binalar&#305;%20T&#252;ketim%20Tak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ILLER"/>
      <sheetName val="İdari Derslik Binası Ve Oranjer"/>
      <sheetName val="İDARİ DERSLİK BİNASI"/>
      <sheetName val="ORANJERİ"/>
      <sheetName val="BÜYÜK AMBAR"/>
      <sheetName val="İTFAİYE BÜRO BİNASI"/>
      <sheetName val="ANA FABRİKA BİNASI"/>
      <sheetName val="LAB BİNASI"/>
      <sheetName val="FITNESS BİNASI"/>
      <sheetName val="YAPI İŞLERİ"/>
      <sheetName val="TESCİLSİZ BİNA(İNŞAAT LAB)"/>
      <sheetName val="İDARİ EK BİNAS"/>
      <sheetName val="TANITIM ÇADIRI ÇEVRE AYD"/>
      <sheetName val="GES ÜRETİ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A6" t="str">
            <v xml:space="preserve">GES ÜRETİM TESİSİ </v>
          </cell>
        </row>
        <row r="7">
          <cell r="H7" t="str">
            <v>doğal gaz tüketimi
(kWh)</v>
          </cell>
          <cell r="I7" t="str">
            <v>elektrik Üretimi
(kWh)</v>
          </cell>
          <cell r="J7" t="str">
            <v>yakıt tüketimi
(kwh)</v>
          </cell>
          <cell r="K7" t="str">
            <v>toplam 
(kWh)</v>
          </cell>
        </row>
        <row r="8">
          <cell r="G8" t="str">
            <v>Ocak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G9" t="str">
            <v>Şubat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G10" t="str">
            <v>Mart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G11" t="str">
            <v>Nisan</v>
          </cell>
          <cell r="H11">
            <v>0</v>
          </cell>
          <cell r="I11">
            <v>1341.9969999999994</v>
          </cell>
          <cell r="J11">
            <v>0</v>
          </cell>
          <cell r="K11">
            <v>1341.9969999999994</v>
          </cell>
        </row>
        <row r="12">
          <cell r="G12" t="str">
            <v>Mayıs</v>
          </cell>
          <cell r="H12">
            <v>0</v>
          </cell>
          <cell r="I12">
            <v>1430.8009999999995</v>
          </cell>
          <cell r="J12">
            <v>0</v>
          </cell>
          <cell r="K12">
            <v>1430.8009999999995</v>
          </cell>
        </row>
        <row r="13">
          <cell r="G13" t="str">
            <v>Haziran</v>
          </cell>
          <cell r="H13">
            <v>0</v>
          </cell>
          <cell r="I13">
            <v>1667.9959999999992</v>
          </cell>
          <cell r="J13">
            <v>0</v>
          </cell>
          <cell r="K13">
            <v>1667.9959999999992</v>
          </cell>
        </row>
        <row r="14">
          <cell r="G14" t="str">
            <v>Temmuz</v>
          </cell>
          <cell r="H14">
            <v>0</v>
          </cell>
          <cell r="I14">
            <v>2066.6620000000003</v>
          </cell>
          <cell r="J14">
            <v>0</v>
          </cell>
          <cell r="K14">
            <v>2066.6620000000003</v>
          </cell>
        </row>
        <row r="15">
          <cell r="G15" t="str">
            <v>Ağustos</v>
          </cell>
          <cell r="H15">
            <v>0</v>
          </cell>
          <cell r="I15">
            <v>1854.9470000000001</v>
          </cell>
          <cell r="J15">
            <v>0</v>
          </cell>
          <cell r="K15">
            <v>1854.9470000000001</v>
          </cell>
        </row>
        <row r="16">
          <cell r="G16" t="str">
            <v>Eylül</v>
          </cell>
          <cell r="H16">
            <v>0</v>
          </cell>
          <cell r="I16">
            <v>1019.7050000000017</v>
          </cell>
          <cell r="J16">
            <v>0</v>
          </cell>
          <cell r="K16">
            <v>1019.7050000000017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5">
          <cell r="H25" t="str">
            <v>doğal gaz tüketimi
(kWh)</v>
          </cell>
          <cell r="I25" t="str">
            <v>elektrik tüketimi
(kWh)</v>
          </cell>
          <cell r="J25" t="str">
            <v>yakıt tüketimi
(kwh)</v>
          </cell>
          <cell r="K25" t="str">
            <v>toplam 
(kWh)</v>
          </cell>
        </row>
        <row r="26">
          <cell r="G26" t="str">
            <v>Ocak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G27" t="str">
            <v>Şubat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G28" t="str">
            <v>Mart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G29" t="str">
            <v>Nisan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G30" t="str">
            <v>Mayıs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G31" t="str">
            <v>Haziran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G32" t="str">
            <v>Temmuz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G33" t="str">
            <v>Ağustos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G34" t="str">
            <v>Eylül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833F-86AB-440A-88FF-2D86E3ACB04A}">
  <dimension ref="A1:AF51"/>
  <sheetViews>
    <sheetView tabSelected="1" zoomScale="55" zoomScaleNormal="55" zoomScaleSheetLayoutView="100" workbookViewId="0">
      <selection activeCell="AH26" sqref="AH26"/>
    </sheetView>
  </sheetViews>
  <sheetFormatPr defaultColWidth="9.140625" defaultRowHeight="15" x14ac:dyDescent="0.25"/>
  <cols>
    <col min="1" max="1" width="15.28515625" style="9" bestFit="1" customWidth="1"/>
    <col min="2" max="2" width="16.85546875" style="9" bestFit="1" customWidth="1"/>
    <col min="3" max="3" width="17.5703125" style="9" bestFit="1" customWidth="1"/>
    <col min="4" max="4" width="21.7109375" style="9" bestFit="1" customWidth="1"/>
    <col min="5" max="5" width="21.7109375" style="9" customWidth="1"/>
    <col min="6" max="6" width="14" style="9" customWidth="1"/>
    <col min="7" max="7" width="13" style="9" customWidth="1"/>
    <col min="8" max="8" width="16.85546875" style="9" bestFit="1" customWidth="1"/>
    <col min="9" max="9" width="17.5703125" style="9" bestFit="1" customWidth="1"/>
    <col min="10" max="10" width="21.7109375" style="9" bestFit="1" customWidth="1"/>
    <col min="11" max="11" width="21.7109375" style="9" customWidth="1"/>
    <col min="12" max="12" width="14" style="9" customWidth="1"/>
    <col min="13" max="13" width="15.7109375" style="9" customWidth="1"/>
    <col min="14" max="14" width="17.5703125" style="9" customWidth="1"/>
    <col min="15" max="15" width="17.5703125" style="8" bestFit="1" customWidth="1"/>
    <col min="16" max="16" width="9.140625" style="9" customWidth="1"/>
    <col min="17" max="16384" width="9.140625" style="9"/>
  </cols>
  <sheetData>
    <row r="1" spans="1:32" ht="15" customHeight="1" x14ac:dyDescent="0.25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5"/>
      <c r="M1" s="6" t="s">
        <v>1</v>
      </c>
      <c r="N1" s="7" t="s">
        <v>2</v>
      </c>
    </row>
    <row r="2" spans="1:32" ht="15" customHeight="1" x14ac:dyDescent="0.25">
      <c r="A2" s="10"/>
      <c r="B2" s="11"/>
      <c r="C2" s="12"/>
      <c r="D2" s="13"/>
      <c r="E2" s="13"/>
      <c r="F2" s="13"/>
      <c r="G2" s="13"/>
      <c r="H2" s="13"/>
      <c r="I2" s="13"/>
      <c r="J2" s="13"/>
      <c r="K2" s="13"/>
      <c r="L2" s="14"/>
      <c r="M2" s="15" t="s">
        <v>3</v>
      </c>
      <c r="N2" s="16">
        <v>45203</v>
      </c>
    </row>
    <row r="3" spans="1:32" ht="15" customHeight="1" x14ac:dyDescent="0.25">
      <c r="A3" s="10"/>
      <c r="B3" s="11"/>
      <c r="C3" s="12"/>
      <c r="D3" s="13"/>
      <c r="E3" s="13"/>
      <c r="F3" s="13"/>
      <c r="G3" s="13"/>
      <c r="H3" s="13"/>
      <c r="I3" s="13"/>
      <c r="J3" s="13"/>
      <c r="K3" s="13"/>
      <c r="L3" s="14"/>
      <c r="M3" s="15" t="s">
        <v>4</v>
      </c>
      <c r="N3" s="17" t="s">
        <v>5</v>
      </c>
    </row>
    <row r="4" spans="1:32" ht="15" customHeight="1" x14ac:dyDescent="0.25">
      <c r="A4" s="10"/>
      <c r="B4" s="11"/>
      <c r="C4" s="12"/>
      <c r="D4" s="13"/>
      <c r="E4" s="13"/>
      <c r="F4" s="13"/>
      <c r="G4" s="13"/>
      <c r="H4" s="13"/>
      <c r="I4" s="13"/>
      <c r="J4" s="13"/>
      <c r="K4" s="13"/>
      <c r="L4" s="14"/>
      <c r="M4" s="15" t="s">
        <v>6</v>
      </c>
      <c r="N4" s="17" t="s">
        <v>5</v>
      </c>
    </row>
    <row r="5" spans="1:32" ht="15" customHeight="1" thickBot="1" x14ac:dyDescent="0.3">
      <c r="A5" s="18"/>
      <c r="B5" s="19"/>
      <c r="C5" s="20"/>
      <c r="D5" s="21"/>
      <c r="E5" s="21"/>
      <c r="F5" s="21"/>
      <c r="G5" s="21"/>
      <c r="H5" s="21"/>
      <c r="I5" s="21"/>
      <c r="J5" s="21"/>
      <c r="K5" s="21"/>
      <c r="L5" s="22"/>
      <c r="M5" s="23" t="s">
        <v>7</v>
      </c>
      <c r="N5" s="24"/>
    </row>
    <row r="6" spans="1:32" ht="24.75" customHeight="1" x14ac:dyDescent="0.25">
      <c r="A6" s="25" t="s">
        <v>8</v>
      </c>
      <c r="B6" s="26"/>
      <c r="C6" s="26"/>
      <c r="D6" s="26"/>
      <c r="E6" s="27"/>
      <c r="F6" s="28"/>
      <c r="G6" s="29" t="str">
        <f>A6</f>
        <v xml:space="preserve">GES ÜRETİM TESİSİ </v>
      </c>
      <c r="H6" s="26"/>
      <c r="I6" s="26"/>
      <c r="J6" s="26"/>
      <c r="K6" s="27"/>
      <c r="L6" s="28"/>
      <c r="M6" s="29" t="str">
        <f>A6</f>
        <v xml:space="preserve">GES ÜRETİM TESİSİ </v>
      </c>
      <c r="N6" s="30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ht="50.1" customHeight="1" x14ac:dyDescent="0.25">
      <c r="A7" s="32" t="s">
        <v>9</v>
      </c>
      <c r="B7" s="33" t="s">
        <v>10</v>
      </c>
      <c r="C7" s="33" t="s">
        <v>11</v>
      </c>
      <c r="D7" s="33" t="s">
        <v>12</v>
      </c>
      <c r="E7" s="34" t="s">
        <v>13</v>
      </c>
      <c r="G7" s="34" t="s">
        <v>9</v>
      </c>
      <c r="H7" s="33" t="s">
        <v>14</v>
      </c>
      <c r="I7" s="33" t="s">
        <v>11</v>
      </c>
      <c r="J7" s="33" t="s">
        <v>15</v>
      </c>
      <c r="K7" s="33" t="s">
        <v>16</v>
      </c>
      <c r="M7" s="34" t="s">
        <v>9</v>
      </c>
      <c r="N7" s="35" t="s">
        <v>17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spans="1:32" ht="27" customHeight="1" x14ac:dyDescent="0.25">
      <c r="A8" s="36" t="s">
        <v>18</v>
      </c>
      <c r="B8" s="37"/>
      <c r="C8" s="37"/>
      <c r="D8" s="37"/>
      <c r="E8" s="38">
        <f>((B8*0.825+C8*0.086+D8*0.846599))/1000</f>
        <v>0</v>
      </c>
      <c r="G8" s="36" t="s">
        <v>18</v>
      </c>
      <c r="H8" s="37">
        <f>B8*10.64</f>
        <v>0</v>
      </c>
      <c r="I8" s="37">
        <f>C8</f>
        <v>0</v>
      </c>
      <c r="J8" s="37">
        <f>(D8*0.83)*11.86</f>
        <v>0</v>
      </c>
      <c r="K8" s="38">
        <f>H8+I8+J8</f>
        <v>0</v>
      </c>
      <c r="M8" s="36" t="s">
        <v>18</v>
      </c>
      <c r="N8" s="39">
        <f>K8*0.0000036</f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spans="1:32" ht="27" customHeight="1" x14ac:dyDescent="0.25">
      <c r="A9" s="36" t="s">
        <v>19</v>
      </c>
      <c r="B9" s="37"/>
      <c r="C9" s="37"/>
      <c r="D9" s="37"/>
      <c r="E9" s="38">
        <f t="shared" ref="E9:E19" si="0">((B9*0.825+C9*0.086+D9*0.846599))/1000</f>
        <v>0</v>
      </c>
      <c r="G9" s="36" t="s">
        <v>19</v>
      </c>
      <c r="H9" s="37">
        <f t="shared" ref="H9:H19" si="1">B9*10.64</f>
        <v>0</v>
      </c>
      <c r="I9" s="37">
        <f t="shared" ref="I9:I19" si="2">C9</f>
        <v>0</v>
      </c>
      <c r="J9" s="37">
        <f t="shared" ref="J9:J19" si="3">(D9*0.83)*11.86</f>
        <v>0</v>
      </c>
      <c r="K9" s="38">
        <f t="shared" ref="K9:K19" si="4">H9+I9+J9</f>
        <v>0</v>
      </c>
      <c r="M9" s="36" t="s">
        <v>19</v>
      </c>
      <c r="N9" s="39">
        <f t="shared" ref="N9:N19" si="5">K9*0.0000036</f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2" ht="27" customHeight="1" x14ac:dyDescent="0.25">
      <c r="A10" s="36" t="s">
        <v>20</v>
      </c>
      <c r="B10" s="37"/>
      <c r="C10" s="37"/>
      <c r="D10" s="37"/>
      <c r="E10" s="38">
        <f t="shared" si="0"/>
        <v>0</v>
      </c>
      <c r="G10" s="36" t="s">
        <v>20</v>
      </c>
      <c r="H10" s="37">
        <f t="shared" si="1"/>
        <v>0</v>
      </c>
      <c r="I10" s="37">
        <f t="shared" si="2"/>
        <v>0</v>
      </c>
      <c r="J10" s="37">
        <f t="shared" si="3"/>
        <v>0</v>
      </c>
      <c r="K10" s="38">
        <f t="shared" si="4"/>
        <v>0</v>
      </c>
      <c r="M10" s="36" t="s">
        <v>20</v>
      </c>
      <c r="N10" s="39">
        <f t="shared" si="5"/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ht="27" customHeight="1" x14ac:dyDescent="0.25">
      <c r="A11" s="36" t="s">
        <v>21</v>
      </c>
      <c r="B11" s="37"/>
      <c r="C11" s="37">
        <v>1341.9969999999994</v>
      </c>
      <c r="D11" s="37"/>
      <c r="E11" s="38">
        <f t="shared" si="0"/>
        <v>0.11541174199999993</v>
      </c>
      <c r="G11" s="36" t="s">
        <v>21</v>
      </c>
      <c r="H11" s="37">
        <f t="shared" si="1"/>
        <v>0</v>
      </c>
      <c r="I11" s="37">
        <f t="shared" si="2"/>
        <v>1341.9969999999994</v>
      </c>
      <c r="J11" s="37">
        <f t="shared" si="3"/>
        <v>0</v>
      </c>
      <c r="K11" s="38">
        <f t="shared" si="4"/>
        <v>1341.9969999999994</v>
      </c>
      <c r="M11" s="36" t="s">
        <v>21</v>
      </c>
      <c r="N11" s="39">
        <f t="shared" si="5"/>
        <v>4.831189199999998E-3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27" customHeight="1" x14ac:dyDescent="0.25">
      <c r="A12" s="36" t="s">
        <v>22</v>
      </c>
      <c r="B12" s="37"/>
      <c r="C12" s="37">
        <v>1430.8009999999995</v>
      </c>
      <c r="D12" s="37"/>
      <c r="E12" s="38">
        <f t="shared" si="0"/>
        <v>0.12304888599999994</v>
      </c>
      <c r="G12" s="36" t="s">
        <v>22</v>
      </c>
      <c r="H12" s="37">
        <f t="shared" si="1"/>
        <v>0</v>
      </c>
      <c r="I12" s="37">
        <f t="shared" si="2"/>
        <v>1430.8009999999995</v>
      </c>
      <c r="J12" s="37">
        <f t="shared" si="3"/>
        <v>0</v>
      </c>
      <c r="K12" s="38">
        <f t="shared" si="4"/>
        <v>1430.8009999999995</v>
      </c>
      <c r="M12" s="36" t="s">
        <v>22</v>
      </c>
      <c r="N12" s="39">
        <f t="shared" si="5"/>
        <v>5.1508835999999978E-3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ht="27" customHeight="1" x14ac:dyDescent="0.25">
      <c r="A13" s="36" t="s">
        <v>23</v>
      </c>
      <c r="B13" s="37"/>
      <c r="C13" s="37">
        <v>1667.9959999999992</v>
      </c>
      <c r="D13" s="37"/>
      <c r="E13" s="38">
        <f t="shared" si="0"/>
        <v>0.14344765599999992</v>
      </c>
      <c r="G13" s="36" t="s">
        <v>23</v>
      </c>
      <c r="H13" s="37">
        <f t="shared" si="1"/>
        <v>0</v>
      </c>
      <c r="I13" s="37">
        <f t="shared" si="2"/>
        <v>1667.9959999999992</v>
      </c>
      <c r="J13" s="37">
        <f t="shared" si="3"/>
        <v>0</v>
      </c>
      <c r="K13" s="38">
        <f t="shared" si="4"/>
        <v>1667.9959999999992</v>
      </c>
      <c r="M13" s="36" t="s">
        <v>23</v>
      </c>
      <c r="N13" s="39">
        <f t="shared" si="5"/>
        <v>6.0047855999999971E-3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</row>
    <row r="14" spans="1:32" ht="27" customHeight="1" x14ac:dyDescent="0.25">
      <c r="A14" s="36" t="s">
        <v>24</v>
      </c>
      <c r="B14" s="37"/>
      <c r="C14" s="37">
        <v>2066.6620000000003</v>
      </c>
      <c r="D14" s="37"/>
      <c r="E14" s="38">
        <f t="shared" si="0"/>
        <v>0.17773293200000001</v>
      </c>
      <c r="G14" s="36" t="s">
        <v>24</v>
      </c>
      <c r="H14" s="37">
        <f t="shared" si="1"/>
        <v>0</v>
      </c>
      <c r="I14" s="37">
        <f t="shared" si="2"/>
        <v>2066.6620000000003</v>
      </c>
      <c r="J14" s="37">
        <f t="shared" si="3"/>
        <v>0</v>
      </c>
      <c r="K14" s="38">
        <f t="shared" si="4"/>
        <v>2066.6620000000003</v>
      </c>
      <c r="M14" s="36" t="s">
        <v>24</v>
      </c>
      <c r="N14" s="39">
        <f t="shared" si="5"/>
        <v>7.4399832000000008E-3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</row>
    <row r="15" spans="1:32" ht="27" customHeight="1" x14ac:dyDescent="0.25">
      <c r="A15" s="36" t="s">
        <v>25</v>
      </c>
      <c r="B15" s="37"/>
      <c r="C15" s="37">
        <v>1854.9470000000001</v>
      </c>
      <c r="D15" s="37"/>
      <c r="E15" s="38">
        <f t="shared" si="0"/>
        <v>0.15952544199999999</v>
      </c>
      <c r="G15" s="36" t="s">
        <v>25</v>
      </c>
      <c r="H15" s="37">
        <f t="shared" si="1"/>
        <v>0</v>
      </c>
      <c r="I15" s="37">
        <f t="shared" si="2"/>
        <v>1854.9470000000001</v>
      </c>
      <c r="J15" s="37">
        <f t="shared" si="3"/>
        <v>0</v>
      </c>
      <c r="K15" s="38">
        <f t="shared" si="4"/>
        <v>1854.9470000000001</v>
      </c>
      <c r="M15" s="36" t="s">
        <v>25</v>
      </c>
      <c r="N15" s="39">
        <f t="shared" si="5"/>
        <v>6.6778091999999999E-3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</row>
    <row r="16" spans="1:32" ht="27" customHeight="1" x14ac:dyDescent="0.25">
      <c r="A16" s="36" t="s">
        <v>26</v>
      </c>
      <c r="B16" s="37"/>
      <c r="C16" s="37">
        <v>1019.7050000000017</v>
      </c>
      <c r="D16" s="37"/>
      <c r="E16" s="38">
        <f t="shared" si="0"/>
        <v>8.7694630000000148E-2</v>
      </c>
      <c r="G16" s="36" t="s">
        <v>26</v>
      </c>
      <c r="H16" s="37">
        <f t="shared" si="1"/>
        <v>0</v>
      </c>
      <c r="I16" s="37">
        <f t="shared" si="2"/>
        <v>1019.7050000000017</v>
      </c>
      <c r="J16" s="37">
        <f t="shared" si="3"/>
        <v>0</v>
      </c>
      <c r="K16" s="38">
        <f t="shared" si="4"/>
        <v>1019.7050000000017</v>
      </c>
      <c r="M16" s="36" t="s">
        <v>26</v>
      </c>
      <c r="N16" s="39">
        <f t="shared" si="5"/>
        <v>3.670938000000006E-3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</row>
    <row r="17" spans="1:32" ht="27" customHeight="1" x14ac:dyDescent="0.25">
      <c r="A17" s="36" t="s">
        <v>27</v>
      </c>
      <c r="B17" s="37"/>
      <c r="C17" s="37"/>
      <c r="D17" s="37"/>
      <c r="E17" s="38">
        <f t="shared" si="0"/>
        <v>0</v>
      </c>
      <c r="G17" s="36"/>
      <c r="H17" s="37">
        <f t="shared" si="1"/>
        <v>0</v>
      </c>
      <c r="I17" s="37">
        <f t="shared" si="2"/>
        <v>0</v>
      </c>
      <c r="J17" s="37">
        <f t="shared" si="3"/>
        <v>0</v>
      </c>
      <c r="K17" s="38">
        <f t="shared" si="4"/>
        <v>0</v>
      </c>
      <c r="M17" s="36" t="s">
        <v>27</v>
      </c>
      <c r="N17" s="39">
        <f t="shared" si="5"/>
        <v>0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</row>
    <row r="18" spans="1:32" ht="27" customHeight="1" x14ac:dyDescent="0.25">
      <c r="A18" s="36" t="s">
        <v>28</v>
      </c>
      <c r="B18" s="37"/>
      <c r="C18" s="37"/>
      <c r="D18" s="37"/>
      <c r="E18" s="38">
        <f t="shared" si="0"/>
        <v>0</v>
      </c>
      <c r="G18" s="36"/>
      <c r="H18" s="37">
        <f t="shared" si="1"/>
        <v>0</v>
      </c>
      <c r="I18" s="37">
        <f t="shared" si="2"/>
        <v>0</v>
      </c>
      <c r="J18" s="37">
        <f t="shared" si="3"/>
        <v>0</v>
      </c>
      <c r="K18" s="38">
        <f t="shared" si="4"/>
        <v>0</v>
      </c>
      <c r="M18" s="36" t="s">
        <v>28</v>
      </c>
      <c r="N18" s="39">
        <f t="shared" si="5"/>
        <v>0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</row>
    <row r="19" spans="1:32" ht="27" customHeight="1" x14ac:dyDescent="0.25">
      <c r="A19" s="36" t="s">
        <v>29</v>
      </c>
      <c r="B19" s="37"/>
      <c r="C19" s="37"/>
      <c r="D19" s="37"/>
      <c r="E19" s="38">
        <f t="shared" si="0"/>
        <v>0</v>
      </c>
      <c r="G19" s="36"/>
      <c r="H19" s="37">
        <f t="shared" si="1"/>
        <v>0</v>
      </c>
      <c r="I19" s="37">
        <f t="shared" si="2"/>
        <v>0</v>
      </c>
      <c r="J19" s="37">
        <f t="shared" si="3"/>
        <v>0</v>
      </c>
      <c r="K19" s="38">
        <f t="shared" si="4"/>
        <v>0</v>
      </c>
      <c r="M19" s="36" t="s">
        <v>29</v>
      </c>
      <c r="N19" s="39">
        <f t="shared" si="5"/>
        <v>0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</row>
    <row r="20" spans="1:32" ht="27" customHeight="1" x14ac:dyDescent="0.25">
      <c r="A20" s="36"/>
      <c r="B20" s="37"/>
      <c r="C20" s="37"/>
      <c r="D20" s="37"/>
      <c r="E20" s="38"/>
      <c r="G20" s="36"/>
      <c r="H20" s="37"/>
      <c r="I20" s="37"/>
      <c r="J20" s="37"/>
      <c r="K20" s="38"/>
      <c r="M20" s="40"/>
      <c r="N20" s="39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</row>
    <row r="21" spans="1:32" ht="27" customHeight="1" x14ac:dyDescent="0.25">
      <c r="A21" s="41" t="s">
        <v>30</v>
      </c>
      <c r="B21" s="37">
        <f>SUM(B8:B20)</f>
        <v>0</v>
      </c>
      <c r="C21" s="37">
        <f>SUM(C8:C20)</f>
        <v>9382.1080000000002</v>
      </c>
      <c r="D21" s="37">
        <f>SUM(D8:D20)</f>
        <v>0</v>
      </c>
      <c r="E21" s="38">
        <f>SUM(E8:E20)</f>
        <v>0.80686128799999979</v>
      </c>
      <c r="G21" s="42" t="s">
        <v>30</v>
      </c>
      <c r="H21" s="37">
        <f>SUM(H8:H20)</f>
        <v>0</v>
      </c>
      <c r="I21" s="37">
        <f>SUM(I8:I20)</f>
        <v>9382.1080000000002</v>
      </c>
      <c r="J21" s="37">
        <f>SUM(J8:J20)</f>
        <v>0</v>
      </c>
      <c r="K21" s="38">
        <f>SUM(K8:K20)</f>
        <v>9382.1080000000002</v>
      </c>
      <c r="M21" s="42" t="s">
        <v>30</v>
      </c>
      <c r="N21" s="39">
        <f>SUM(N8:N20)</f>
        <v>3.3775588799999999E-2</v>
      </c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</row>
    <row r="22" spans="1:32" x14ac:dyDescent="0.25">
      <c r="A22" s="43" t="s">
        <v>31</v>
      </c>
      <c r="G22" s="43" t="s">
        <v>31</v>
      </c>
      <c r="N22" s="44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</row>
    <row r="23" spans="1:32" x14ac:dyDescent="0.25">
      <c r="A23" s="43"/>
      <c r="N23" s="44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</row>
    <row r="24" spans="1:32" ht="27" customHeight="1" x14ac:dyDescent="0.25">
      <c r="A24" s="45" t="s">
        <v>32</v>
      </c>
      <c r="B24" s="46"/>
      <c r="C24" s="46"/>
      <c r="D24" s="46"/>
      <c r="E24" s="47"/>
      <c r="G24" s="48" t="str">
        <f>A24</f>
        <v xml:space="preserve">…...  BİNASI </v>
      </c>
      <c r="H24" s="46"/>
      <c r="I24" s="46"/>
      <c r="J24" s="46"/>
      <c r="K24" s="47"/>
      <c r="M24" s="49" t="str">
        <f>A24</f>
        <v xml:space="preserve">…...  BİNASI </v>
      </c>
      <c r="N24" s="50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</row>
    <row r="25" spans="1:32" ht="39.950000000000003" customHeight="1" x14ac:dyDescent="0.25">
      <c r="A25" s="32" t="s">
        <v>9</v>
      </c>
      <c r="B25" s="33" t="s">
        <v>10</v>
      </c>
      <c r="C25" s="33" t="s">
        <v>33</v>
      </c>
      <c r="D25" s="33" t="s">
        <v>12</v>
      </c>
      <c r="E25" s="34" t="s">
        <v>13</v>
      </c>
      <c r="G25" s="34" t="s">
        <v>9</v>
      </c>
      <c r="H25" s="33" t="s">
        <v>14</v>
      </c>
      <c r="I25" s="33" t="s">
        <v>33</v>
      </c>
      <c r="J25" s="33" t="s">
        <v>15</v>
      </c>
      <c r="K25" s="33" t="s">
        <v>16</v>
      </c>
      <c r="M25" s="34" t="s">
        <v>9</v>
      </c>
      <c r="N25" s="35" t="s">
        <v>34</v>
      </c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</row>
    <row r="26" spans="1:32" ht="27" customHeight="1" x14ac:dyDescent="0.25">
      <c r="A26" s="36" t="s">
        <v>18</v>
      </c>
      <c r="B26" s="37"/>
      <c r="C26" s="37"/>
      <c r="D26" s="37"/>
      <c r="E26" s="38">
        <f>((B26*0.086+C26*0.825+D26*0.846599))/1000</f>
        <v>0</v>
      </c>
      <c r="G26" s="36" t="s">
        <v>18</v>
      </c>
      <c r="H26" s="37">
        <f t="shared" ref="H26:H39" si="6">B26*10.64</f>
        <v>0</v>
      </c>
      <c r="I26" s="37">
        <f>C26</f>
        <v>0</v>
      </c>
      <c r="J26" s="37">
        <f>(D26*0.83)*11.86</f>
        <v>0</v>
      </c>
      <c r="K26" s="38">
        <f>H26+I26+J26</f>
        <v>0</v>
      </c>
      <c r="M26" s="36" t="s">
        <v>18</v>
      </c>
      <c r="N26" s="39">
        <f t="shared" ref="N26:N39" si="7">K26*0.0000036</f>
        <v>0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</row>
    <row r="27" spans="1:32" ht="27" customHeight="1" x14ac:dyDescent="0.25">
      <c r="A27" s="36" t="s">
        <v>19</v>
      </c>
      <c r="B27" s="37"/>
      <c r="C27" s="37"/>
      <c r="D27" s="37"/>
      <c r="E27" s="38">
        <f t="shared" ref="E27:E39" si="8">((B27*0.086+C27*0.825+D27*0.846599))/1000</f>
        <v>0</v>
      </c>
      <c r="G27" s="36" t="s">
        <v>19</v>
      </c>
      <c r="H27" s="37">
        <f t="shared" si="6"/>
        <v>0</v>
      </c>
      <c r="I27" s="37">
        <f t="shared" ref="I27:I39" si="9">C27</f>
        <v>0</v>
      </c>
      <c r="J27" s="37">
        <f t="shared" ref="J27:J39" si="10">(D27*0.83)*11.86</f>
        <v>0</v>
      </c>
      <c r="K27" s="38">
        <f t="shared" ref="K27:K39" si="11">H27+I27+J27</f>
        <v>0</v>
      </c>
      <c r="M27" s="36" t="s">
        <v>19</v>
      </c>
      <c r="N27" s="39">
        <f t="shared" si="7"/>
        <v>0</v>
      </c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</row>
    <row r="28" spans="1:32" ht="27" customHeight="1" x14ac:dyDescent="0.25">
      <c r="A28" s="36" t="s">
        <v>20</v>
      </c>
      <c r="B28" s="37"/>
      <c r="C28" s="37"/>
      <c r="D28" s="37"/>
      <c r="E28" s="38">
        <f t="shared" si="8"/>
        <v>0</v>
      </c>
      <c r="G28" s="36" t="s">
        <v>20</v>
      </c>
      <c r="H28" s="37">
        <f t="shared" si="6"/>
        <v>0</v>
      </c>
      <c r="I28" s="37">
        <f t="shared" si="9"/>
        <v>0</v>
      </c>
      <c r="J28" s="37">
        <f t="shared" si="10"/>
        <v>0</v>
      </c>
      <c r="K28" s="38">
        <f t="shared" si="11"/>
        <v>0</v>
      </c>
      <c r="M28" s="36" t="s">
        <v>20</v>
      </c>
      <c r="N28" s="39">
        <f t="shared" si="7"/>
        <v>0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</row>
    <row r="29" spans="1:32" ht="27" customHeight="1" x14ac:dyDescent="0.25">
      <c r="A29" s="36" t="s">
        <v>21</v>
      </c>
      <c r="B29" s="37"/>
      <c r="C29" s="37"/>
      <c r="D29" s="37"/>
      <c r="E29" s="38">
        <f t="shared" si="8"/>
        <v>0</v>
      </c>
      <c r="G29" s="36" t="s">
        <v>21</v>
      </c>
      <c r="H29" s="37">
        <f t="shared" si="6"/>
        <v>0</v>
      </c>
      <c r="I29" s="37">
        <f t="shared" si="9"/>
        <v>0</v>
      </c>
      <c r="J29" s="37">
        <f t="shared" si="10"/>
        <v>0</v>
      </c>
      <c r="K29" s="38">
        <f t="shared" si="11"/>
        <v>0</v>
      </c>
      <c r="M29" s="36" t="s">
        <v>21</v>
      </c>
      <c r="N29" s="39">
        <f t="shared" si="7"/>
        <v>0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32" ht="27" customHeight="1" x14ac:dyDescent="0.25">
      <c r="A30" s="36" t="s">
        <v>22</v>
      </c>
      <c r="B30" s="37"/>
      <c r="C30" s="37"/>
      <c r="D30" s="37"/>
      <c r="E30" s="38">
        <f t="shared" si="8"/>
        <v>0</v>
      </c>
      <c r="G30" s="36" t="s">
        <v>22</v>
      </c>
      <c r="H30" s="37">
        <f t="shared" si="6"/>
        <v>0</v>
      </c>
      <c r="I30" s="37">
        <f t="shared" si="9"/>
        <v>0</v>
      </c>
      <c r="J30" s="37">
        <f t="shared" si="10"/>
        <v>0</v>
      </c>
      <c r="K30" s="38">
        <f t="shared" si="11"/>
        <v>0</v>
      </c>
      <c r="M30" s="36" t="s">
        <v>22</v>
      </c>
      <c r="N30" s="39">
        <f t="shared" si="7"/>
        <v>0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</row>
    <row r="31" spans="1:32" ht="27" customHeight="1" x14ac:dyDescent="0.25">
      <c r="A31" s="36" t="s">
        <v>23</v>
      </c>
      <c r="B31" s="37"/>
      <c r="C31" s="37"/>
      <c r="D31" s="37"/>
      <c r="E31" s="38">
        <f t="shared" si="8"/>
        <v>0</v>
      </c>
      <c r="G31" s="36" t="s">
        <v>23</v>
      </c>
      <c r="H31" s="37">
        <f t="shared" si="6"/>
        <v>0</v>
      </c>
      <c r="I31" s="37">
        <f t="shared" si="9"/>
        <v>0</v>
      </c>
      <c r="J31" s="37">
        <f t="shared" si="10"/>
        <v>0</v>
      </c>
      <c r="K31" s="38">
        <f t="shared" si="11"/>
        <v>0</v>
      </c>
      <c r="M31" s="36" t="s">
        <v>23</v>
      </c>
      <c r="N31" s="39">
        <f t="shared" si="7"/>
        <v>0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</row>
    <row r="32" spans="1:32" ht="27" customHeight="1" x14ac:dyDescent="0.25">
      <c r="A32" s="36" t="s">
        <v>24</v>
      </c>
      <c r="B32" s="37"/>
      <c r="C32" s="37"/>
      <c r="D32" s="37"/>
      <c r="E32" s="38">
        <f t="shared" si="8"/>
        <v>0</v>
      </c>
      <c r="G32" s="36" t="s">
        <v>24</v>
      </c>
      <c r="H32" s="37">
        <f t="shared" si="6"/>
        <v>0</v>
      </c>
      <c r="I32" s="37">
        <f t="shared" si="9"/>
        <v>0</v>
      </c>
      <c r="J32" s="37">
        <f t="shared" si="10"/>
        <v>0</v>
      </c>
      <c r="K32" s="38">
        <f t="shared" si="11"/>
        <v>0</v>
      </c>
      <c r="M32" s="36" t="s">
        <v>24</v>
      </c>
      <c r="N32" s="39">
        <f t="shared" si="7"/>
        <v>0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</row>
    <row r="33" spans="1:32" ht="27" customHeight="1" x14ac:dyDescent="0.25">
      <c r="A33" s="36" t="s">
        <v>25</v>
      </c>
      <c r="B33" s="37"/>
      <c r="C33" s="37"/>
      <c r="D33" s="37"/>
      <c r="E33" s="38">
        <f t="shared" si="8"/>
        <v>0</v>
      </c>
      <c r="G33" s="36" t="s">
        <v>25</v>
      </c>
      <c r="H33" s="37">
        <f t="shared" si="6"/>
        <v>0</v>
      </c>
      <c r="I33" s="37">
        <f t="shared" si="9"/>
        <v>0</v>
      </c>
      <c r="J33" s="37">
        <f t="shared" si="10"/>
        <v>0</v>
      </c>
      <c r="K33" s="38">
        <f t="shared" si="11"/>
        <v>0</v>
      </c>
      <c r="M33" s="36" t="s">
        <v>25</v>
      </c>
      <c r="N33" s="39">
        <f t="shared" si="7"/>
        <v>0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</row>
    <row r="34" spans="1:32" ht="27" customHeight="1" x14ac:dyDescent="0.25">
      <c r="A34" s="36" t="s">
        <v>26</v>
      </c>
      <c r="B34" s="37"/>
      <c r="C34" s="37"/>
      <c r="D34" s="37"/>
      <c r="E34" s="38">
        <f t="shared" si="8"/>
        <v>0</v>
      </c>
      <c r="G34" s="36" t="s">
        <v>26</v>
      </c>
      <c r="H34" s="37">
        <f t="shared" si="6"/>
        <v>0</v>
      </c>
      <c r="I34" s="37">
        <f t="shared" si="9"/>
        <v>0</v>
      </c>
      <c r="J34" s="37">
        <f t="shared" si="10"/>
        <v>0</v>
      </c>
      <c r="K34" s="38">
        <f t="shared" si="11"/>
        <v>0</v>
      </c>
      <c r="M34" s="36" t="s">
        <v>26</v>
      </c>
      <c r="N34" s="39">
        <f t="shared" si="7"/>
        <v>0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</row>
    <row r="35" spans="1:32" ht="27" customHeight="1" x14ac:dyDescent="0.25">
      <c r="A35" s="36" t="s">
        <v>27</v>
      </c>
      <c r="B35" s="37"/>
      <c r="C35" s="37"/>
      <c r="D35" s="37"/>
      <c r="E35" s="38">
        <f t="shared" si="8"/>
        <v>0</v>
      </c>
      <c r="G35" s="36"/>
      <c r="H35" s="37">
        <f t="shared" si="6"/>
        <v>0</v>
      </c>
      <c r="I35" s="37">
        <f t="shared" si="9"/>
        <v>0</v>
      </c>
      <c r="J35" s="37">
        <f t="shared" si="10"/>
        <v>0</v>
      </c>
      <c r="K35" s="38">
        <f t="shared" si="11"/>
        <v>0</v>
      </c>
      <c r="M35" s="40"/>
      <c r="N35" s="39">
        <f t="shared" si="7"/>
        <v>0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</row>
    <row r="36" spans="1:32" ht="27" customHeight="1" x14ac:dyDescent="0.25">
      <c r="A36" s="36" t="s">
        <v>28</v>
      </c>
      <c r="B36" s="37"/>
      <c r="C36" s="37"/>
      <c r="D36" s="37"/>
      <c r="E36" s="38">
        <f t="shared" si="8"/>
        <v>0</v>
      </c>
      <c r="G36" s="36"/>
      <c r="H36" s="37">
        <f t="shared" si="6"/>
        <v>0</v>
      </c>
      <c r="I36" s="37">
        <f t="shared" si="9"/>
        <v>0</v>
      </c>
      <c r="J36" s="37">
        <f t="shared" si="10"/>
        <v>0</v>
      </c>
      <c r="K36" s="38">
        <f t="shared" si="11"/>
        <v>0</v>
      </c>
      <c r="M36" s="40"/>
      <c r="N36" s="39">
        <f t="shared" si="7"/>
        <v>0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</row>
    <row r="37" spans="1:32" ht="27" customHeight="1" x14ac:dyDescent="0.25">
      <c r="A37" s="36" t="s">
        <v>29</v>
      </c>
      <c r="B37" s="37"/>
      <c r="C37" s="37"/>
      <c r="D37" s="37"/>
      <c r="E37" s="38">
        <f t="shared" si="8"/>
        <v>0</v>
      </c>
      <c r="G37" s="36"/>
      <c r="H37" s="37">
        <f t="shared" si="6"/>
        <v>0</v>
      </c>
      <c r="I37" s="37">
        <f t="shared" si="9"/>
        <v>0</v>
      </c>
      <c r="J37" s="37">
        <f t="shared" si="10"/>
        <v>0</v>
      </c>
      <c r="K37" s="38">
        <f t="shared" si="11"/>
        <v>0</v>
      </c>
      <c r="M37" s="40"/>
      <c r="N37" s="39">
        <f t="shared" si="7"/>
        <v>0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</row>
    <row r="38" spans="1:32" ht="27" customHeight="1" x14ac:dyDescent="0.25">
      <c r="A38" s="36"/>
      <c r="B38" s="37"/>
      <c r="C38" s="37"/>
      <c r="D38" s="37"/>
      <c r="E38" s="38">
        <f t="shared" si="8"/>
        <v>0</v>
      </c>
      <c r="G38" s="40"/>
      <c r="H38" s="37">
        <f t="shared" si="6"/>
        <v>0</v>
      </c>
      <c r="I38" s="37">
        <f t="shared" si="9"/>
        <v>0</v>
      </c>
      <c r="J38" s="37">
        <f t="shared" si="10"/>
        <v>0</v>
      </c>
      <c r="K38" s="38">
        <f t="shared" si="11"/>
        <v>0</v>
      </c>
      <c r="M38" s="40"/>
      <c r="N38" s="39">
        <f t="shared" si="7"/>
        <v>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</row>
    <row r="39" spans="1:32" ht="27" customHeight="1" x14ac:dyDescent="0.25">
      <c r="A39" s="36"/>
      <c r="B39" s="37"/>
      <c r="C39" s="37"/>
      <c r="D39" s="37"/>
      <c r="E39" s="38">
        <f t="shared" si="8"/>
        <v>0</v>
      </c>
      <c r="G39" s="40"/>
      <c r="H39" s="37">
        <f t="shared" si="6"/>
        <v>0</v>
      </c>
      <c r="I39" s="37">
        <f t="shared" si="9"/>
        <v>0</v>
      </c>
      <c r="J39" s="37">
        <f t="shared" si="10"/>
        <v>0</v>
      </c>
      <c r="K39" s="38">
        <f t="shared" si="11"/>
        <v>0</v>
      </c>
      <c r="M39" s="40"/>
      <c r="N39" s="39">
        <f t="shared" si="7"/>
        <v>0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</row>
    <row r="40" spans="1:32" ht="27" customHeight="1" x14ac:dyDescent="0.25">
      <c r="A40" s="41" t="s">
        <v>30</v>
      </c>
      <c r="B40" s="37"/>
      <c r="C40" s="37"/>
      <c r="D40" s="37"/>
      <c r="E40" s="38">
        <f>SUM(E26:E39)</f>
        <v>0</v>
      </c>
      <c r="G40" s="42" t="s">
        <v>30</v>
      </c>
      <c r="H40" s="37">
        <f>SUM(H26:H39)</f>
        <v>0</v>
      </c>
      <c r="I40" s="37">
        <f>SUM(I26:I39)</f>
        <v>0</v>
      </c>
      <c r="J40" s="37">
        <f>SUM(J26:J39)</f>
        <v>0</v>
      </c>
      <c r="K40" s="38">
        <f>SUM(K26:K39)</f>
        <v>0</v>
      </c>
      <c r="M40" s="40" t="str">
        <f t="shared" ref="M40" si="12">G40</f>
        <v>toplam</v>
      </c>
      <c r="N40" s="39">
        <f>SUM(N26:N39)</f>
        <v>0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</row>
    <row r="41" spans="1:32" x14ac:dyDescent="0.25">
      <c r="A41" s="43" t="s">
        <v>31</v>
      </c>
      <c r="G41" s="43" t="s">
        <v>31</v>
      </c>
      <c r="N41" s="44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2" x14ac:dyDescent="0.25">
      <c r="A42" s="43"/>
      <c r="N42" s="44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</row>
    <row r="43" spans="1:32" x14ac:dyDescent="0.25">
      <c r="A43" s="43"/>
      <c r="N43" s="44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</row>
    <row r="44" spans="1:32" x14ac:dyDescent="0.25">
      <c r="A44" s="43"/>
      <c r="B44" s="51" t="s">
        <v>35</v>
      </c>
      <c r="C44" s="51"/>
      <c r="D44" s="51"/>
      <c r="E44" s="51" t="s">
        <v>36</v>
      </c>
      <c r="F44" s="51"/>
      <c r="G44" s="51"/>
      <c r="H44" s="51" t="s">
        <v>37</v>
      </c>
      <c r="I44" s="51"/>
      <c r="J44" s="51"/>
      <c r="L44" s="8"/>
      <c r="N44" s="44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</row>
    <row r="45" spans="1:32" x14ac:dyDescent="0.25">
      <c r="A45" s="43"/>
      <c r="B45" s="52"/>
      <c r="C45" s="52"/>
      <c r="D45" s="52"/>
      <c r="E45" s="53"/>
      <c r="F45" s="54"/>
      <c r="G45" s="54"/>
      <c r="H45" s="53"/>
      <c r="I45" s="54"/>
      <c r="J45" s="54"/>
      <c r="L45" s="8"/>
      <c r="N45" s="44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32" x14ac:dyDescent="0.25">
      <c r="A46" s="43"/>
      <c r="B46" s="52"/>
      <c r="C46" s="52"/>
      <c r="D46" s="52"/>
      <c r="E46" s="54"/>
      <c r="F46" s="54"/>
      <c r="G46" s="54"/>
      <c r="H46" s="54"/>
      <c r="I46" s="54"/>
      <c r="J46" s="54"/>
      <c r="L46" s="8"/>
      <c r="N46" s="44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</row>
    <row r="47" spans="1:32" x14ac:dyDescent="0.25">
      <c r="A47" s="43"/>
      <c r="B47" s="55"/>
      <c r="C47" s="56"/>
      <c r="D47" s="56"/>
      <c r="E47" s="57"/>
      <c r="F47" s="58"/>
      <c r="G47" s="58"/>
      <c r="H47" s="59"/>
      <c r="I47" s="56"/>
      <c r="J47" s="60"/>
      <c r="N47" s="44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32" x14ac:dyDescent="0.25">
      <c r="A48" s="43"/>
      <c r="N48" s="6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</row>
    <row r="49" spans="1:32" x14ac:dyDescent="0.25">
      <c r="A49" s="43"/>
      <c r="N49" s="6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</row>
    <row r="50" spans="1:32" x14ac:dyDescent="0.25">
      <c r="A50" s="43"/>
      <c r="N50" s="61"/>
    </row>
    <row r="51" spans="1:32" ht="15.75" thickBot="1" x14ac:dyDescent="0.3">
      <c r="A51" s="62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4"/>
    </row>
  </sheetData>
  <mergeCells count="14">
    <mergeCell ref="B44:D44"/>
    <mergeCell ref="E44:G44"/>
    <mergeCell ref="H44:J44"/>
    <mergeCell ref="B45:D46"/>
    <mergeCell ref="E45:G46"/>
    <mergeCell ref="H45:J46"/>
    <mergeCell ref="A1:B5"/>
    <mergeCell ref="C1:L5"/>
    <mergeCell ref="A6:E6"/>
    <mergeCell ref="G6:K6"/>
    <mergeCell ref="M6:N6"/>
    <mergeCell ref="A24:E24"/>
    <mergeCell ref="G24:K24"/>
    <mergeCell ref="M24:N24"/>
  </mergeCells>
  <pageMargins left="0.19685039370078741" right="0.19685039370078741" top="0.43307086614173229" bottom="0.47244094488188981" header="0.31496062992125984" footer="0.19685039370078741"/>
  <pageSetup paperSize="9" scale="53" orientation="landscape" horizontalDpi="300" verticalDpi="30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GES ÜRETİM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Özgür Çökük</dc:creator>
  <cp:lastModifiedBy>Özgür Çökük</cp:lastModifiedBy>
  <dcterms:created xsi:type="dcterms:W3CDTF">2023-10-12T07:31:43Z</dcterms:created>
  <dcterms:modified xsi:type="dcterms:W3CDTF">2023-10-12T07:32:40Z</dcterms:modified>
</cp:coreProperties>
</file>